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Giandomenico\"/>
    </mc:Choice>
  </mc:AlternateContent>
  <xr:revisionPtr revIDLastSave="0" documentId="13_ncr:1_{46E3E3C0-4843-4BDA-B9DF-892FA6ABE88C}" xr6:coauthVersionLast="47" xr6:coauthVersionMax="47" xr10:uidLastSave="{00000000-0000-0000-0000-000000000000}"/>
  <bookViews>
    <workbookView xWindow="5235" yWindow="3600" windowWidth="31305" windowHeight="15345" xr2:uid="{C39E1196-0729-4BAB-AB14-BF95215B27B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O8" i="1"/>
  <c r="N7" i="1"/>
  <c r="N8" i="1"/>
  <c r="L5" i="1"/>
  <c r="L6" i="1"/>
  <c r="L7" i="1"/>
  <c r="L8" i="1"/>
  <c r="J8" i="1"/>
  <c r="J15" i="1" s="1"/>
  <c r="J6" i="1"/>
  <c r="I15" i="1" s="1"/>
  <c r="J7" i="1"/>
  <c r="J14" i="1" s="1"/>
  <c r="J5" i="1"/>
  <c r="I14" i="1" s="1"/>
  <c r="K8" i="1" l="1"/>
  <c r="K7" i="1"/>
  <c r="K6" i="1"/>
  <c r="K5" i="1"/>
  <c r="M6" i="1"/>
  <c r="N6" i="1" s="1"/>
  <c r="P6" i="1" s="1"/>
  <c r="M7" i="1"/>
  <c r="P8" i="1"/>
  <c r="P7" i="1"/>
  <c r="M5" i="1"/>
  <c r="N5" i="1" s="1"/>
  <c r="P5" i="1" s="1"/>
  <c r="M8" i="1"/>
  <c r="J9" i="1"/>
  <c r="K14" i="1"/>
  <c r="K15" i="1"/>
  <c r="O5" i="1" l="1"/>
  <c r="O6" i="1"/>
  <c r="P9" i="1"/>
  <c r="K16" i="1"/>
</calcChain>
</file>

<file path=xl/sharedStrings.xml><?xml version="1.0" encoding="utf-8"?>
<sst xmlns="http://schemas.openxmlformats.org/spreadsheetml/2006/main" count="22" uniqueCount="17">
  <si>
    <t>Interventi/Spese</t>
  </si>
  <si>
    <t>Importo</t>
  </si>
  <si>
    <t>IVA</t>
  </si>
  <si>
    <t>Importo+IVA</t>
  </si>
  <si>
    <t>I</t>
  </si>
  <si>
    <t>Descrizione</t>
  </si>
  <si>
    <t>Finestre</t>
  </si>
  <si>
    <t>Cappotto</t>
  </si>
  <si>
    <t>S</t>
  </si>
  <si>
    <t>Parcella finestre</t>
  </si>
  <si>
    <t>Parcella cappotto</t>
  </si>
  <si>
    <t>Totale</t>
  </si>
  <si>
    <t>Colonna1</t>
  </si>
  <si>
    <t>Spese ivate</t>
  </si>
  <si>
    <t>TotaleImporto (senza iva)</t>
  </si>
  <si>
    <t>TotaleSpese (con IVA)</t>
  </si>
  <si>
    <t>Totale importo (con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</si>
</sst>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0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Normale" xfId="0" builtinId="0"/>
    <cellStyle name="Valuta" xfId="1" builtinId="4"/>
  </cellStyles>
  <dxfs count="11"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  <dxf>
      <numFmt numFmtId="0" formatCode="General"/>
    </dxf>
    <dxf>
      <numFmt numFmtId="0" formatCode="General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73C554A-4DFE-4C35-866C-AEC28931DF81}" name="Tabella1" displayName="Tabella1" ref="F4:P9" totalsRowCount="1">
  <autoFilter ref="F4:P8" xr:uid="{973C554A-4DFE-4C35-866C-AEC28931DF81}"/>
  <tableColumns count="11">
    <tableColumn id="1" xr3:uid="{4996EE05-2C59-4B27-86AE-3DA619C9BA00}" name="Interventi/Spese" totalsRowLabel="Totale"/>
    <tableColumn id="2" xr3:uid="{E0432676-34FF-4CE1-8F23-8B9BB9980788}" name="Descrizione"/>
    <tableColumn id="3" xr3:uid="{4C78D61A-09E4-4D7D-8838-9BE8829FB5C9}" name="Importo" totalsRowDxfId="3" dataCellStyle="Valuta"/>
    <tableColumn id="4" xr3:uid="{A91269C3-0670-4F5B-91D5-D9E8EE4A10F3}" name="IVA" dataDxfId="10"/>
    <tableColumn id="5" xr3:uid="{BF1BBBD2-8EBA-4AAA-9E47-675CC8A768BF}" name="Importo+IVA" totalsRowFunction="sum" totalsRowDxfId="2" dataCellStyle="Valuta">
      <calculatedColumnFormula>H5*(1+I5)</calculatedColumnFormula>
    </tableColumn>
    <tableColumn id="10" xr3:uid="{4B11DA82-6687-448B-835A-1D1FE3F6F4C1}" name="Totale importo (con iva)" dataDxfId="5" totalsRowDxfId="1" dataCellStyle="Valuta">
      <calculatedColumnFormula>SUMIF(Tabella1[Interventi/Spese],"I",Tabella1[Importo+IVA])</calculatedColumnFormula>
    </tableColumn>
    <tableColumn id="7" xr3:uid="{A1D965E7-5D2E-40A9-A51D-5764CD113A2E}" name="TotaleImporto (senza iva)" dataDxfId="9">
      <calculatedColumnFormula>SUMIF(Tabella1[Interventi/Spese],"I",Tabella1[Importo])</calculatedColumnFormula>
    </tableColumn>
    <tableColumn id="8" xr3:uid="{9358D164-32E3-4B10-817A-61C7042D8969}" name="TotaleSpese (con IVA)" dataDxfId="8">
      <calculatedColumnFormula>SUMIF(Tabella1[Interventi/Spese],"S",Tabella1[Importo+IVA])</calculatedColumnFormula>
    </tableColumn>
    <tableColumn id="6" xr3:uid="{9DA587C1-4D5A-4B41-8504-CAD3AAC2E65E}" name="Spese ivate" dataDxfId="6">
      <calculatedColumnFormula>IF(Tabella1[[#This Row],[Interventi/Spese]]="I",(Tabella1[[#This Row],[Importo]]/Tabella1[[#This Row],[TotaleImporto (senza iva)]])*Tabella1[[#This Row],[TotaleSpese (con IVA)]])</calculatedColumnFormula>
    </tableColumn>
    <tableColumn id="11" xr3:uid="{C061CC21-8591-486D-8153-795782ED2D65}" name="Colonna1" dataDxfId="4">
      <calculatedColumnFormula>IF(Tabella1[[#This Row],[Interventi/Spese]]="I",(Tabella1[[#This Row],[Importo+IVA]]/Tabella1[[#This Row],[Totale importo (con iva)]])*Tabella1[[#This Row],[TotaleSpese (con IVA)]])</calculatedColumnFormula>
    </tableColumn>
    <tableColumn id="9" xr3:uid="{56341103-A0DF-4885-B972-3D4A6284DC17}" name="Totale" totalsRowFunction="sum" dataDxfId="7" totalsRowDxfId="0">
      <calculatedColumnFormula>Tabella1[[#This Row],[Importo+IVA]]+Tabella1[[#This Row],[Spese ivate]]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05A23-F9AF-4BEE-8F78-D2313EE8C40E}">
  <dimension ref="F4:P16"/>
  <sheetViews>
    <sheetView tabSelected="1" workbookViewId="0">
      <selection activeCell="J14" sqref="J14"/>
    </sheetView>
  </sheetViews>
  <sheetFormatPr defaultRowHeight="15" x14ac:dyDescent="0.25"/>
  <cols>
    <col min="7" max="7" width="14.85546875" customWidth="1"/>
    <col min="8" max="9" width="17.85546875" customWidth="1"/>
    <col min="10" max="10" width="19" customWidth="1"/>
    <col min="11" max="11" width="24.28515625" customWidth="1"/>
    <col min="12" max="12" width="29.28515625" customWidth="1"/>
    <col min="13" max="13" width="23.42578125" customWidth="1"/>
    <col min="14" max="15" width="21.140625" customWidth="1"/>
    <col min="16" max="16" width="18" customWidth="1"/>
  </cols>
  <sheetData>
    <row r="4" spans="6:16" x14ac:dyDescent="0.25">
      <c r="F4" t="s">
        <v>0</v>
      </c>
      <c r="G4" t="s">
        <v>5</v>
      </c>
      <c r="H4" t="s">
        <v>1</v>
      </c>
      <c r="I4" t="s">
        <v>2</v>
      </c>
      <c r="J4" t="s">
        <v>3</v>
      </c>
      <c r="K4" t="s">
        <v>16</v>
      </c>
      <c r="L4" t="s">
        <v>14</v>
      </c>
      <c r="M4" t="s">
        <v>15</v>
      </c>
      <c r="N4" t="s">
        <v>13</v>
      </c>
      <c r="O4" t="s">
        <v>12</v>
      </c>
      <c r="P4" t="s">
        <v>11</v>
      </c>
    </row>
    <row r="5" spans="6:16" x14ac:dyDescent="0.25">
      <c r="F5" t="s">
        <v>4</v>
      </c>
      <c r="G5" t="s">
        <v>6</v>
      </c>
      <c r="H5" s="3">
        <v>1000</v>
      </c>
      <c r="I5" s="1">
        <v>0.1</v>
      </c>
      <c r="J5" s="3">
        <f>H5*(1+I5)</f>
        <v>1100</v>
      </c>
      <c r="K5" s="3">
        <f>SUMIF(Tabella1[Interventi/Spese],"I",Tabella1[Importo+IVA])</f>
        <v>1265</v>
      </c>
      <c r="L5" s="2">
        <f>SUMIF(Tabella1[Interventi/Spese],"I",Tabella1[Importo])</f>
        <v>1150</v>
      </c>
      <c r="M5" s="2">
        <f>SUMIF(Tabella1[Interventi/Spese],"S",Tabella1[Importo+IVA])</f>
        <v>670</v>
      </c>
      <c r="N5">
        <f>IF(Tabella1[[#This Row],[Interventi/Spese]]="I",(Tabella1[[#This Row],[Importo]]/Tabella1[[#This Row],[TotaleImporto (senza iva)]])*Tabella1[[#This Row],[TotaleSpese (con IVA)]])</f>
        <v>582.60869565217388</v>
      </c>
      <c r="O5">
        <f>IF(Tabella1[[#This Row],[Interventi/Spese]]="I",(Tabella1[[#This Row],[Importo+IVA]]/Tabella1[[#This Row],[Totale importo (con iva)]])*Tabella1[[#This Row],[TotaleSpese (con IVA)]])</f>
        <v>582.60869565217388</v>
      </c>
      <c r="P5" s="4">
        <f>Tabella1[[#This Row],[Importo+IVA]]+Tabella1[[#This Row],[Spese ivate]]</f>
        <v>1682.608695652174</v>
      </c>
    </row>
    <row r="6" spans="6:16" x14ac:dyDescent="0.25">
      <c r="F6" t="s">
        <v>4</v>
      </c>
      <c r="G6" t="s">
        <v>7</v>
      </c>
      <c r="H6" s="3">
        <v>150</v>
      </c>
      <c r="I6" s="1">
        <v>0.1</v>
      </c>
      <c r="J6" s="3">
        <f t="shared" ref="J6:J8" si="0">H6*(1+I6)</f>
        <v>165</v>
      </c>
      <c r="K6" s="3">
        <f>SUMIF(Tabella1[Interventi/Spese],"I",Tabella1[Importo+IVA])</f>
        <v>1265</v>
      </c>
      <c r="L6">
        <f>SUMIF(Tabella1[Interventi/Spese],"I",Tabella1[Importo])</f>
        <v>1150</v>
      </c>
      <c r="M6">
        <f>SUMIF(Tabella1[Interventi/Spese],"S",Tabella1[Importo+IVA])</f>
        <v>670</v>
      </c>
      <c r="N6">
        <f>IF(Tabella1[[#This Row],[Interventi/Spese]]="I",(Tabella1[[#This Row],[Importo]]/Tabella1[[#This Row],[TotaleImporto (senza iva)]])*Tabella1[[#This Row],[TotaleSpese (con IVA)]])</f>
        <v>87.391304347826079</v>
      </c>
      <c r="O6">
        <f>IF(Tabella1[[#This Row],[Interventi/Spese]]="I",(Tabella1[[#This Row],[Importo+IVA]]/Tabella1[[#This Row],[Totale importo (con iva)]])*Tabella1[[#This Row],[TotaleSpese (con IVA)]])</f>
        <v>87.391304347826079</v>
      </c>
      <c r="P6" s="4">
        <f>Tabella1[[#This Row],[Importo+IVA]]+Tabella1[[#This Row],[Spese ivate]]</f>
        <v>252.39130434782606</v>
      </c>
    </row>
    <row r="7" spans="6:16" x14ac:dyDescent="0.25">
      <c r="F7" t="s">
        <v>8</v>
      </c>
      <c r="G7" t="s">
        <v>9</v>
      </c>
      <c r="H7" s="3">
        <v>500</v>
      </c>
      <c r="I7" s="1">
        <v>0.22</v>
      </c>
      <c r="J7" s="3">
        <f t="shared" si="0"/>
        <v>610</v>
      </c>
      <c r="K7" s="3">
        <f>SUMIF(Tabella1[Interventi/Spese],"I",Tabella1[Importo+IVA])</f>
        <v>1265</v>
      </c>
      <c r="L7">
        <f>SUMIF(Tabella1[Interventi/Spese],"I",Tabella1[Importo])</f>
        <v>1150</v>
      </c>
      <c r="M7">
        <f>SUMIF(Tabella1[Interventi/Spese],"S",Tabella1[Importo+IVA])</f>
        <v>670</v>
      </c>
      <c r="N7" t="b">
        <f>IF(Tabella1[[#This Row],[Interventi/Spese]]="I",(Tabella1[[#This Row],[Importo]]/Tabella1[[#This Row],[TotaleImporto (senza iva)]])*Tabella1[[#This Row],[TotaleSpese (con IVA)]])</f>
        <v>0</v>
      </c>
      <c r="O7" t="b">
        <f>IF(Tabella1[[#This Row],[Interventi/Spese]]="I",(Tabella1[[#This Row],[Importo+IVA]]/Tabella1[[#This Row],[Totale importo (con iva)]])*Tabella1[[#This Row],[TotaleSpese (con IVA)]])</f>
        <v>0</v>
      </c>
      <c r="P7" s="4">
        <f>Tabella1[[#This Row],[Importo+IVA]]+Tabella1[[#This Row],[Spese ivate]]</f>
        <v>610</v>
      </c>
    </row>
    <row r="8" spans="6:16" x14ac:dyDescent="0.25">
      <c r="F8" t="s">
        <v>8</v>
      </c>
      <c r="G8" t="s">
        <v>10</v>
      </c>
      <c r="H8" s="3">
        <v>50</v>
      </c>
      <c r="I8" s="1">
        <v>0.2</v>
      </c>
      <c r="J8" s="3">
        <f t="shared" si="0"/>
        <v>60</v>
      </c>
      <c r="K8" s="3">
        <f>SUMIF(Tabella1[Interventi/Spese],"I",Tabella1[Importo+IVA])</f>
        <v>1265</v>
      </c>
      <c r="L8">
        <f>SUMIF(Tabella1[Interventi/Spese],"I",Tabella1[Importo])</f>
        <v>1150</v>
      </c>
      <c r="M8">
        <f>SUMIF(Tabella1[Interventi/Spese],"S",Tabella1[Importo+IVA])</f>
        <v>670</v>
      </c>
      <c r="N8" t="b">
        <f>IF(Tabella1[[#This Row],[Interventi/Spese]]="I",(Tabella1[[#This Row],[Importo]]/Tabella1[[#This Row],[TotaleImporto (senza iva)]])*Tabella1[[#This Row],[TotaleSpese (con IVA)]])</f>
        <v>0</v>
      </c>
      <c r="O8" t="b">
        <f>IF(Tabella1[[#This Row],[Interventi/Spese]]="I",(Tabella1[[#This Row],[Importo+IVA]]/Tabella1[[#This Row],[Totale importo (con iva)]])*Tabella1[[#This Row],[TotaleSpese (con IVA)]])</f>
        <v>0</v>
      </c>
      <c r="P8" s="4">
        <f>Tabella1[[#This Row],[Importo+IVA]]+Tabella1[[#This Row],[Spese ivate]]</f>
        <v>60</v>
      </c>
    </row>
    <row r="9" spans="6:16" x14ac:dyDescent="0.25">
      <c r="F9" t="s">
        <v>11</v>
      </c>
      <c r="H9" s="2"/>
      <c r="J9" s="4">
        <f>SUBTOTAL(109,Tabella1[Importo+IVA])</f>
        <v>1935</v>
      </c>
      <c r="K9" s="4"/>
      <c r="P9" s="4">
        <f>SUBTOTAL(109,Tabella1[Totale])</f>
        <v>2605</v>
      </c>
    </row>
    <row r="14" spans="6:16" x14ac:dyDescent="0.25">
      <c r="H14" t="s">
        <v>6</v>
      </c>
      <c r="I14" s="4">
        <f>J5</f>
        <v>1100</v>
      </c>
      <c r="J14" s="4">
        <f>J7</f>
        <v>610</v>
      </c>
      <c r="K14" s="3">
        <f>I14+J14</f>
        <v>1710</v>
      </c>
    </row>
    <row r="15" spans="6:16" x14ac:dyDescent="0.25">
      <c r="H15" t="s">
        <v>7</v>
      </c>
      <c r="I15" s="4">
        <f>J6</f>
        <v>165</v>
      </c>
      <c r="J15" s="4">
        <f>J8</f>
        <v>60</v>
      </c>
      <c r="K15" s="3">
        <f>I15+J15</f>
        <v>225</v>
      </c>
    </row>
    <row r="16" spans="6:16" x14ac:dyDescent="0.25">
      <c r="K16" s="4">
        <f>SUM(K14:K15)</f>
        <v>1935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Giandomenico Mantovani</dc:creator>
  <cp:lastModifiedBy>Giandomenico Mantovani</cp:lastModifiedBy>
  <dcterms:created xsi:type="dcterms:W3CDTF">2022-05-03T16:25:11Z</dcterms:created>
  <dcterms:modified xsi:type="dcterms:W3CDTF">2022-05-03T17:39:40Z</dcterms:modified>
</cp:coreProperties>
</file>